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71\"/>
    </mc:Choice>
  </mc:AlternateContent>
  <xr:revisionPtr revIDLastSave="0" documentId="13_ncr:1_{4DCD5AF3-E74F-4A16-8DEF-B425A9261573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81029"/>
</workbook>
</file>

<file path=xl/calcChain.xml><?xml version="1.0" encoding="utf-8"?>
<calcChain xmlns="http://schemas.openxmlformats.org/spreadsheetml/2006/main">
  <c r="C29" i="1" l="1"/>
  <c r="C30" i="1" s="1"/>
  <c r="H38" i="1"/>
  <c r="H37" i="1"/>
  <c r="H36" i="1"/>
  <c r="H35" i="1"/>
  <c r="H34" i="1"/>
  <c r="E69" i="2"/>
  <c r="E70" i="2" s="1"/>
  <c r="E72" i="2" s="1"/>
  <c r="E73" i="2" s="1"/>
  <c r="E74" i="2" s="1"/>
  <c r="G68" i="2"/>
  <c r="G69" i="2" s="1"/>
  <c r="G70" i="2" s="1"/>
  <c r="F68" i="2"/>
  <c r="F69" i="2" s="1"/>
  <c r="F70" i="2" s="1"/>
  <c r="F72" i="2" s="1"/>
  <c r="F73" i="2" s="1"/>
  <c r="F74" i="2" s="1"/>
  <c r="C36" i="1" s="1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29" i="2"/>
  <c r="G23" i="2"/>
  <c r="F23" i="2"/>
  <c r="E23" i="2"/>
  <c r="D23" i="2"/>
  <c r="H22" i="2"/>
  <c r="G72" i="2" l="1"/>
  <c r="G73" i="2" s="1"/>
  <c r="G74" i="2" s="1"/>
  <c r="C37" i="1"/>
  <c r="H30" i="2"/>
  <c r="C32" i="1"/>
  <c r="H39" i="2"/>
  <c r="H33" i="2"/>
  <c r="H23" i="2"/>
  <c r="C31" i="1"/>
  <c r="H69" i="2"/>
  <c r="D70" i="2"/>
  <c r="H68" i="2"/>
  <c r="D72" i="2" l="1"/>
  <c r="H70" i="2"/>
  <c r="D73" i="2" l="1"/>
  <c r="H72" i="2"/>
  <c r="D74" i="2" l="1"/>
  <c r="H73" i="2"/>
  <c r="H74" i="2" l="1"/>
  <c r="C35" i="1"/>
  <c r="C38" i="1" s="1"/>
  <c r="C39" i="1" l="1"/>
  <c r="C40" i="1"/>
  <c r="C42" i="1" s="1"/>
</calcChain>
</file>

<file path=xl/sharedStrings.xml><?xml version="1.0" encoding="utf-8"?>
<sst xmlns="http://schemas.openxmlformats.org/spreadsheetml/2006/main" count="345" uniqueCount="163">
  <si>
    <t>СВОДКА ЗАТРАТ</t>
  </si>
  <si>
    <t>P_0971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</si>
  <si>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</si>
  <si>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</si>
  <si>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</si>
  <si>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</si>
  <si>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</si>
  <si>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</si>
  <si>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</si>
  <si>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</si>
  <si>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</si>
  <si>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</si>
  <si>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</si>
  <si>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</si>
  <si>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</si>
  <si>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</si>
  <si>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</si>
  <si>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</si>
  <si>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</si>
  <si>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</si>
  <si>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</si>
  <si>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</si>
  <si>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</si>
  <si>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</si>
  <si>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</si>
  <si>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</si>
  <si>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</si>
  <si>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</si>
  <si>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</si>
  <si>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</si>
  <si>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</si>
  <si>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</si>
  <si>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</si>
  <si>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</si>
  <si>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</si>
  <si>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</si>
  <si>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</si>
  <si>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</si>
  <si>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</si>
  <si>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</si>
  <si>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</si>
  <si>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</si>
  <si>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</si>
  <si>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</si>
  <si>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</si>
  <si>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</si>
  <si>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</si>
  <si>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</si>
  <si>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</si>
  <si>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</si>
  <si>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</si>
  <si>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</si>
  <si>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</si>
  <si>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</si>
  <si>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</si>
  <si>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</si>
  <si>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</si>
  <si>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</si>
  <si>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</si>
  <si>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</si>
  <si>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</si>
  <si>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</si>
  <si>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</si>
  <si>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</si>
  <si>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</si>
  <si>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</si>
  <si>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</si>
  <si>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</si>
  <si>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</si>
  <si>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</si>
  <si>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</si>
  <si>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</si>
  <si>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</si>
  <si>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</si>
  <si>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</si>
  <si>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</si>
  <si>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</si>
  <si>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</si>
  <si>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</si>
  <si>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</si>
  <si>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</si>
  <si>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</si>
  <si>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</si>
  <si>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</si>
  <si>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</si>
  <si>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</si>
  <si>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</si>
  <si>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</si>
  <si>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</si>
  <si>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</si>
  <si>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</si>
  <si>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</si>
  <si>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</si>
  <si>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</si>
  <si>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</si>
  <si>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</si>
  <si>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</si>
  <si>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</si>
  <si>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</si>
  <si>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</si>
  <si>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</si>
  <si>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</si>
  <si>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</si>
  <si>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</si>
  <si>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</si>
  <si>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</si>
  <si>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</si>
  <si>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</si>
  <si>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</si>
  <si>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</si>
  <si>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</si>
  <si>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</si>
  <si>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</si>
  <si>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</si>
  <si>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</si>
  <si>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</si>
  <si>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</si>
  <si>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</si>
  <si>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</si>
  <si>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</si>
  <si>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</si>
  <si>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</si>
  <si>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</si>
  <si>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</si>
  <si>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</si>
  <si>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</si>
  <si>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</si>
  <si>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</si>
  <si>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</si>
  <si>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</si>
  <si>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</si>
  <si>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</si>
  <si>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</si>
  <si>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</si>
  <si>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</si>
  <si>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</si>
  <si>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</si>
  <si>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</si>
  <si>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</si>
  <si>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</si>
  <si>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</si>
  <si>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</si>
  <si>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</si>
  <si>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</si>
  <si>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</si>
  <si>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</si>
  <si>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</si>
  <si>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</si>
  <si>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</si>
  <si>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</si>
  <si>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</si>
  <si>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</si>
  <si>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КЛ-0,4кВ от ТП-304а (ТП-2030304) до 8-Ш-1 (кабель в коллекторе и земле, двухцепная протяженностью 0,13км)</t>
  </si>
  <si>
    <t>Реконструкция КЛ-0,4кВ от ТП-304а (ТП-2030304) до 8-Ш-1 (кабель в коллекторе и земле, двухцепная протяженностью 0,13км)</t>
  </si>
  <si>
    <t>Реконструкция КЛ-0,4кВ от ТП-304а (ТП-2030304) до 8-Ш-1 (кабель в коллекторе и земле, двухцепная протяженностью 0,13км)</t>
  </si>
  <si>
    <t>Реконструкция КЛ-0,4кВ от ТП-304а (ТП-2030304) до 8-Ш-1 (кабель в коллекторе и земле, двухцепная протяженностью 0,13км)</t>
  </si>
  <si>
    <t>Реконструкция КЛ-0,4кВ от ТП-304а (ТП-2030304) до 8-Ш-1 (кабель в коллекторе и земле, двухцепная протяженностью 0,13км)</t>
  </si>
  <si>
    <t>Реконструкция КЛ-0,4кВ от ТП-304а (ТП-2030304) до 8-Ш-1 (кабель в коллекторе и земле, двухцепная протяженностью 0,13км)</t>
  </si>
  <si>
    <t>Реконструкция КЛ-0,4кВ от ТП-304а (ТП-2030304) до 8-Ш-1 (кабель в коллекторе и земле, двухцепная протяженностью 0,13км)</t>
  </si>
  <si>
    <t>Реконструкция КЛ-0,4кВ от ТП-304а (ТП-2030304) до 8-Ш-1 (кабель в коллекторе и земле, двухцепная протяженностью 0,13км)</t>
  </si>
  <si>
    <t>Кабель силовой с алюминиевыми жилами АПвПу 3х120мк</t>
  </si>
  <si>
    <t>ФСБЦ-21.1.07.02-1164</t>
  </si>
  <si>
    <t>ФСБЦ-24.3.02.02-0004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</si>
</sst>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16" zoomScale="90" zoomScaleNormal="90" workbookViewId="0">
      <selection activeCell="D25" sqref="D1:D104857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6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5" t="s">
        <v>0</v>
      </c>
      <c r="B12" s="85"/>
      <c r="C12" s="85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8" t="s">
        <v>1</v>
      </c>
      <c r="B16" s="88"/>
      <c r="C16" s="88"/>
    </row>
    <row r="17" spans="1:8" ht="16.2" customHeight="1" x14ac:dyDescent="0.3">
      <c r="A17" s="87" t="s">
        <v>2</v>
      </c>
      <c r="B17" s="87"/>
      <c r="C17" s="87"/>
    </row>
    <row r="18" spans="1:8" ht="16.2" customHeight="1" x14ac:dyDescent="0.3">
      <c r="A18" s="1"/>
      <c r="B18" s="1"/>
      <c r="C18" s="1"/>
    </row>
    <row r="19" spans="1:8" ht="72" customHeight="1" x14ac:dyDescent="0.3">
      <c r="A19" s="86" t="s">
        <v>152</v>
      </c>
      <c r="B19" s="86"/>
      <c r="C19" s="86"/>
    </row>
    <row r="20" spans="1:8" ht="16.2" customHeight="1" x14ac:dyDescent="0.3">
      <c r="A20" s="87" t="s">
        <v>3</v>
      </c>
      <c r="B20" s="87"/>
      <c r="C20" s="87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137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2" t="s">
        <v>138</v>
      </c>
      <c r="B25" s="83"/>
      <c r="C25" s="84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139</v>
      </c>
      <c r="C26" s="54"/>
      <c r="D26" s="51"/>
      <c r="E26" s="51"/>
      <c r="F26" s="52"/>
      <c r="G26" s="52" t="s">
        <v>140</v>
      </c>
      <c r="H26" s="52"/>
    </row>
    <row r="27" spans="1:8" ht="16.95" customHeight="1" x14ac:dyDescent="0.3">
      <c r="A27" s="55" t="s">
        <v>6</v>
      </c>
      <c r="B27" s="53" t="s">
        <v>141</v>
      </c>
      <c r="C27" s="56">
        <v>0</v>
      </c>
      <c r="D27" s="57"/>
      <c r="E27" s="57"/>
      <c r="F27" s="58" t="s">
        <v>142</v>
      </c>
      <c r="G27" s="58" t="s">
        <v>143</v>
      </c>
      <c r="H27" s="58" t="s">
        <v>144</v>
      </c>
    </row>
    <row r="28" spans="1:8" ht="16.95" customHeight="1" x14ac:dyDescent="0.3">
      <c r="A28" s="55" t="s">
        <v>7</v>
      </c>
      <c r="B28" s="53" t="s">
        <v>145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146</v>
      </c>
      <c r="C29" s="62">
        <f>ССР!G65*1.2</f>
        <v>444.30006826221603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444.30006826221603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147</v>
      </c>
      <c r="C31" s="62">
        <f>C30-ROUND(C30/1.2,5)</f>
        <v>74.050008262216011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148</v>
      </c>
      <c r="C32" s="66">
        <f>C30*H37</f>
        <v>538.16928802973734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82" t="s">
        <v>149</v>
      </c>
      <c r="B33" s="83"/>
      <c r="C33" s="84"/>
      <c r="D33" s="70"/>
      <c r="E33" s="71"/>
      <c r="F33" s="59">
        <v>2024</v>
      </c>
      <c r="G33" s="60">
        <v>109.11350326220534</v>
      </c>
      <c r="H33" s="65"/>
    </row>
    <row r="34" spans="1:8" ht="15.6" x14ac:dyDescent="0.3">
      <c r="A34" s="50">
        <v>1</v>
      </c>
      <c r="B34" s="53" t="s">
        <v>139</v>
      </c>
      <c r="C34" s="54"/>
      <c r="D34" s="72"/>
      <c r="E34" s="73"/>
      <c r="F34" s="59">
        <v>2025</v>
      </c>
      <c r="G34" s="60">
        <v>107.81631706396419</v>
      </c>
      <c r="H34" s="74">
        <f>(G34+100)/200</f>
        <v>1.039081585319821</v>
      </c>
    </row>
    <row r="35" spans="1:8" ht="15.6" x14ac:dyDescent="0.3">
      <c r="A35" s="55" t="s">
        <v>6</v>
      </c>
      <c r="B35" s="53" t="s">
        <v>141</v>
      </c>
      <c r="C35" s="75">
        <f>ССР!D74+ССР!E74</f>
        <v>5743.1047900183103</v>
      </c>
      <c r="D35" s="72"/>
      <c r="E35" s="57"/>
      <c r="F35" s="59">
        <v>2026</v>
      </c>
      <c r="G35" s="60">
        <v>105.26289686896166</v>
      </c>
      <c r="H35" s="74">
        <f>(G35+100)/200*G34/100</f>
        <v>1.1065344785145874</v>
      </c>
    </row>
    <row r="36" spans="1:8" ht="15.6" x14ac:dyDescent="0.3">
      <c r="A36" s="55" t="s">
        <v>7</v>
      </c>
      <c r="B36" s="53" t="s">
        <v>145</v>
      </c>
      <c r="C36" s="75">
        <f>ССР!F74</f>
        <v>0</v>
      </c>
      <c r="D36" s="72"/>
      <c r="E36" s="57"/>
      <c r="F36" s="59">
        <v>2027</v>
      </c>
      <c r="G36" s="60">
        <v>104.42089798933949</v>
      </c>
      <c r="H36" s="74">
        <f>(G36+100)/200*G35/100*G34/100</f>
        <v>1.1599922999352297</v>
      </c>
    </row>
    <row r="37" spans="1:8" ht="15.6" x14ac:dyDescent="0.3">
      <c r="A37" s="55" t="s">
        <v>8</v>
      </c>
      <c r="B37" s="53" t="s">
        <v>146</v>
      </c>
      <c r="C37" s="75">
        <f>(ССР!G70-ССР!G65)*1.2</f>
        <v>161.36636003936465</v>
      </c>
      <c r="D37" s="72"/>
      <c r="E37" s="57"/>
      <c r="F37" s="59">
        <v>2028</v>
      </c>
      <c r="G37" s="60">
        <v>104.42089798933949</v>
      </c>
      <c r="H37" s="74">
        <f>(G37+100)/200*G36/100*G35/100*G34/100</f>
        <v>1.2112743761995592</v>
      </c>
    </row>
    <row r="38" spans="1:8" ht="15.6" x14ac:dyDescent="0.3">
      <c r="A38" s="50">
        <v>2</v>
      </c>
      <c r="B38" s="53" t="s">
        <v>9</v>
      </c>
      <c r="C38" s="75">
        <f>C35+C36+C37</f>
        <v>5904.471150057675</v>
      </c>
      <c r="D38" s="67"/>
      <c r="E38" s="68"/>
      <c r="F38" s="59">
        <v>2029</v>
      </c>
      <c r="G38" s="60">
        <v>104.42089798933949</v>
      </c>
      <c r="H38" s="74">
        <f>(G38+100)/200*G37/100*G36/100*G35/100*G34/100</f>
        <v>1.26482358074235</v>
      </c>
    </row>
    <row r="39" spans="1:8" ht="15.6" x14ac:dyDescent="0.3">
      <c r="A39" s="55" t="s">
        <v>10</v>
      </c>
      <c r="B39" s="53" t="s">
        <v>147</v>
      </c>
      <c r="C39" s="62">
        <f>C38-ROUND(C38/1.2,5)</f>
        <v>984.07852005767472</v>
      </c>
      <c r="D39" s="72"/>
      <c r="E39" s="57"/>
      <c r="F39" s="51"/>
      <c r="G39" s="51"/>
      <c r="H39" s="51"/>
    </row>
    <row r="40" spans="1:8" ht="15.6" x14ac:dyDescent="0.3">
      <c r="A40" s="50">
        <v>3</v>
      </c>
      <c r="B40" s="53" t="s">
        <v>148</v>
      </c>
      <c r="C40" s="76">
        <f>C38*H38</f>
        <v>7468.11434240585</v>
      </c>
      <c r="D40" s="67"/>
      <c r="E40" s="68"/>
      <c r="F40" s="51"/>
      <c r="G40" s="51"/>
      <c r="H40" s="51"/>
    </row>
    <row r="41" spans="1:8" ht="15.6" x14ac:dyDescent="0.3">
      <c r="A41" s="50"/>
      <c r="B41" s="53"/>
      <c r="C41" s="75"/>
      <c r="D41" s="77"/>
      <c r="E41" s="57"/>
      <c r="F41" s="51"/>
      <c r="G41" s="51"/>
      <c r="H41" s="51"/>
    </row>
    <row r="42" spans="1:8" ht="15.6" x14ac:dyDescent="0.3">
      <c r="A42" s="50"/>
      <c r="B42" s="53" t="s">
        <v>150</v>
      </c>
      <c r="C42" s="78">
        <f>C40+C32</f>
        <v>8006.2836304355878</v>
      </c>
      <c r="D42" s="67"/>
      <c r="E42" s="68"/>
      <c r="F42" s="51"/>
      <c r="G42" s="51"/>
      <c r="H42" s="79"/>
    </row>
    <row r="43" spans="1:8" ht="15.6" x14ac:dyDescent="0.3">
      <c r="A43" s="52"/>
      <c r="B43" s="52"/>
      <c r="C43" s="52"/>
      <c r="D43" s="51"/>
      <c r="E43" s="73"/>
      <c r="F43" s="51"/>
      <c r="G43" s="51"/>
      <c r="H43" s="51"/>
    </row>
    <row r="44" spans="1:8" ht="15.6" x14ac:dyDescent="0.3">
      <c r="A44" s="80" t="s">
        <v>151</v>
      </c>
      <c r="B44" s="52"/>
      <c r="C44" s="52"/>
      <c r="D44" s="81"/>
      <c r="E44" s="51"/>
      <c r="F44" s="51"/>
      <c r="G44" s="51"/>
      <c r="H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123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hidden="1" customHeight="1" x14ac:dyDescent="0.3">
      <c r="A4" s="25" t="s">
        <v>132</v>
      </c>
      <c r="B4" s="26" t="s">
        <v>112</v>
      </c>
      <c r="C4" s="27">
        <v>0.18667187499999999</v>
      </c>
      <c r="D4" s="27">
        <v>5103.9171675885</v>
      </c>
      <c r="E4" s="26">
        <v>6</v>
      </c>
      <c r="F4" s="26"/>
      <c r="G4" s="27">
        <v>952.75778751842995</v>
      </c>
      <c r="H4" s="28"/>
    </row>
    <row r="5" spans="1:8" ht="39" hidden="1" customHeight="1" x14ac:dyDescent="0.3">
      <c r="A5" s="25" t="s">
        <v>133</v>
      </c>
      <c r="B5" s="26" t="s">
        <v>112</v>
      </c>
      <c r="C5" s="27">
        <v>5.44375E-2</v>
      </c>
      <c r="D5" s="27">
        <v>818.22700652441995</v>
      </c>
      <c r="E5" s="26">
        <v>6</v>
      </c>
      <c r="F5" s="26"/>
      <c r="G5" s="27">
        <v>44.542232667672998</v>
      </c>
      <c r="H5" s="28"/>
    </row>
    <row r="6" spans="1:8" ht="39" customHeight="1" x14ac:dyDescent="0.3">
      <c r="A6" s="25" t="s">
        <v>160</v>
      </c>
      <c r="B6" s="26" t="s">
        <v>112</v>
      </c>
      <c r="C6" s="27">
        <v>0.38161764705882001</v>
      </c>
      <c r="D6" s="27">
        <v>1662.7573397988001</v>
      </c>
      <c r="E6" s="26">
        <v>0.4</v>
      </c>
      <c r="F6" s="25" t="s">
        <v>160</v>
      </c>
      <c r="G6" s="27">
        <v>634.53754364380995</v>
      </c>
      <c r="H6" s="28" t="s">
        <v>161</v>
      </c>
    </row>
    <row r="7" spans="1:8" ht="39" hidden="1" customHeight="1" x14ac:dyDescent="0.3">
      <c r="A7" s="25" t="s">
        <v>134</v>
      </c>
      <c r="B7" s="26" t="s">
        <v>112</v>
      </c>
      <c r="C7" s="27">
        <v>2.2058823529411999E-2</v>
      </c>
      <c r="D7" s="27">
        <v>1363.9187907776</v>
      </c>
      <c r="E7" s="26">
        <v>0.4</v>
      </c>
      <c r="F7" s="25" t="s">
        <v>134</v>
      </c>
      <c r="G7" s="27">
        <v>30.086443914212001</v>
      </c>
      <c r="H7" s="28"/>
    </row>
    <row r="8" spans="1:8" ht="39" hidden="1" customHeight="1" x14ac:dyDescent="0.3">
      <c r="A8" s="25" t="s">
        <v>135</v>
      </c>
      <c r="B8" s="26" t="s">
        <v>112</v>
      </c>
      <c r="C8" s="27">
        <v>0.33308823529412002</v>
      </c>
      <c r="D8" s="27">
        <v>1049.6719013825</v>
      </c>
      <c r="E8" s="26">
        <v>0.4</v>
      </c>
      <c r="F8" s="25" t="s">
        <v>135</v>
      </c>
      <c r="G8" s="27">
        <v>349.63336126932001</v>
      </c>
      <c r="H8" s="28"/>
    </row>
    <row r="9" spans="1:8" ht="39" customHeight="1" x14ac:dyDescent="0.3">
      <c r="A9" s="25" t="s">
        <v>136</v>
      </c>
      <c r="B9" s="26" t="s">
        <v>112</v>
      </c>
      <c r="C9" s="27">
        <v>7.4999999999999997E-2</v>
      </c>
      <c r="D9" s="27">
        <v>6808.6826035618997</v>
      </c>
      <c r="E9" s="26">
        <v>0.4</v>
      </c>
      <c r="F9" s="25" t="s">
        <v>136</v>
      </c>
      <c r="G9" s="27">
        <v>510.65119526714</v>
      </c>
      <c r="H9" s="28" t="s">
        <v>162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153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5.2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1210.2979768503001</v>
      </c>
      <c r="E25" s="20">
        <v>82.422962531886</v>
      </c>
      <c r="F25" s="20">
        <v>0</v>
      </c>
      <c r="G25" s="20">
        <v>0</v>
      </c>
      <c r="H25" s="20">
        <v>1292.7209393822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2953.0588235293999</v>
      </c>
      <c r="E26" s="20">
        <v>193.76470588235</v>
      </c>
      <c r="F26" s="20">
        <v>0</v>
      </c>
      <c r="G26" s="20">
        <v>0</v>
      </c>
      <c r="H26" s="20">
        <v>3146.8235294117999</v>
      </c>
    </row>
    <row r="27" spans="1:8" ht="16.95" customHeight="1" x14ac:dyDescent="0.3">
      <c r="A27" s="6"/>
      <c r="B27" s="9"/>
      <c r="C27" s="9" t="s">
        <v>28</v>
      </c>
      <c r="D27" s="20">
        <v>4163.3568003797</v>
      </c>
      <c r="E27" s="20">
        <v>276.18766841424002</v>
      </c>
      <c r="F27" s="20">
        <v>0</v>
      </c>
      <c r="G27" s="20">
        <v>0</v>
      </c>
      <c r="H27" s="20">
        <v>4439.5444687939998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4163.3568003797</v>
      </c>
      <c r="E43" s="20">
        <v>276.18766841424002</v>
      </c>
      <c r="F43" s="20">
        <v>0</v>
      </c>
      <c r="G43" s="20">
        <v>0</v>
      </c>
      <c r="H43" s="20">
        <v>4439.5444687939998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24.205959537005999</v>
      </c>
      <c r="E45" s="20">
        <v>1.6484592506377</v>
      </c>
      <c r="F45" s="20">
        <v>0</v>
      </c>
      <c r="G45" s="20">
        <v>0</v>
      </c>
      <c r="H45" s="20">
        <v>25.854418787644001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59.061176470588002</v>
      </c>
      <c r="E46" s="20">
        <v>3.8752941176470999</v>
      </c>
      <c r="F46" s="20">
        <v>0</v>
      </c>
      <c r="G46" s="20">
        <v>0</v>
      </c>
      <c r="H46" s="20">
        <v>62.936470588234997</v>
      </c>
    </row>
    <row r="47" spans="1:8" ht="16.95" customHeight="1" x14ac:dyDescent="0.3">
      <c r="A47" s="6"/>
      <c r="B47" s="9"/>
      <c r="C47" s="9" t="s">
        <v>44</v>
      </c>
      <c r="D47" s="20">
        <v>83.267136007594999</v>
      </c>
      <c r="E47" s="20">
        <v>5.5237533682848001</v>
      </c>
      <c r="F47" s="20">
        <v>0</v>
      </c>
      <c r="G47" s="20">
        <v>0</v>
      </c>
      <c r="H47" s="20">
        <v>88.790889375879004</v>
      </c>
    </row>
    <row r="48" spans="1:8" ht="16.95" customHeight="1" x14ac:dyDescent="0.3">
      <c r="A48" s="6"/>
      <c r="B48" s="9"/>
      <c r="C48" s="9" t="s">
        <v>45</v>
      </c>
      <c r="D48" s="20">
        <v>4246.6239363873001</v>
      </c>
      <c r="E48" s="20">
        <v>281.71142178252001</v>
      </c>
      <c r="F48" s="20">
        <v>0</v>
      </c>
      <c r="G48" s="20">
        <v>0</v>
      </c>
      <c r="H48" s="20">
        <v>4528.3353581699002</v>
      </c>
    </row>
    <row r="49" spans="1:8" ht="16.95" customHeight="1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3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3.9307523115056999</v>
      </c>
      <c r="H50" s="20">
        <v>3.9307523115056999</v>
      </c>
    </row>
    <row r="51" spans="1:8" ht="31.2" x14ac:dyDescent="0.3">
      <c r="A51" s="6">
        <v>6</v>
      </c>
      <c r="B51" s="6" t="s">
        <v>49</v>
      </c>
      <c r="C51" s="7" t="s">
        <v>50</v>
      </c>
      <c r="D51" s="20">
        <v>32.220552739710001</v>
      </c>
      <c r="E51" s="20">
        <v>2.1942641085239001</v>
      </c>
      <c r="F51" s="20">
        <v>0</v>
      </c>
      <c r="G51" s="20">
        <v>0</v>
      </c>
      <c r="H51" s="20">
        <v>34.414816848233997</v>
      </c>
    </row>
    <row r="52" spans="1:8" x14ac:dyDescent="0.3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18.45626859375</v>
      </c>
      <c r="H52" s="20">
        <v>18.45626859375</v>
      </c>
    </row>
    <row r="53" spans="1:8" x14ac:dyDescent="0.3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4.3786764705882</v>
      </c>
      <c r="H53" s="20">
        <v>4.3786764705882</v>
      </c>
    </row>
    <row r="54" spans="1:8" ht="31.2" x14ac:dyDescent="0.3">
      <c r="A54" s="6">
        <v>9</v>
      </c>
      <c r="B54" s="6" t="s">
        <v>49</v>
      </c>
      <c r="C54" s="7" t="s">
        <v>55</v>
      </c>
      <c r="D54" s="20">
        <v>78.616332</v>
      </c>
      <c r="E54" s="20">
        <v>5.158404</v>
      </c>
      <c r="F54" s="20">
        <v>0</v>
      </c>
      <c r="G54" s="20">
        <v>2.8786764705882</v>
      </c>
      <c r="H54" s="20">
        <v>86.653412470587995</v>
      </c>
    </row>
    <row r="55" spans="1:8" x14ac:dyDescent="0.3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90.126951389414003</v>
      </c>
      <c r="H55" s="20">
        <v>90.126951389414003</v>
      </c>
    </row>
    <row r="56" spans="1:8" ht="16.95" customHeight="1" x14ac:dyDescent="0.3">
      <c r="A56" s="6"/>
      <c r="B56" s="9"/>
      <c r="C56" s="9" t="s">
        <v>57</v>
      </c>
      <c r="D56" s="20">
        <v>110.83688473971</v>
      </c>
      <c r="E56" s="20">
        <v>7.3526681085238996</v>
      </c>
      <c r="F56" s="20">
        <v>0</v>
      </c>
      <c r="G56" s="20">
        <v>119.77132523585</v>
      </c>
      <c r="H56" s="20">
        <v>237.96087808408001</v>
      </c>
    </row>
    <row r="57" spans="1:8" ht="16.95" customHeight="1" x14ac:dyDescent="0.3">
      <c r="A57" s="6"/>
      <c r="B57" s="9"/>
      <c r="C57" s="9" t="s">
        <v>58</v>
      </c>
      <c r="D57" s="20">
        <v>4357.4608211269997</v>
      </c>
      <c r="E57" s="20">
        <v>289.06408989105</v>
      </c>
      <c r="F57" s="20">
        <v>0</v>
      </c>
      <c r="G57" s="20">
        <v>119.77132523585</v>
      </c>
      <c r="H57" s="20">
        <v>4766.2962362539001</v>
      </c>
    </row>
    <row r="58" spans="1:8" ht="16.95" customHeight="1" x14ac:dyDescent="0.3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95" customHeight="1" x14ac:dyDescent="0.3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v>4357.4608211269997</v>
      </c>
      <c r="E61" s="20">
        <v>289.06408989105</v>
      </c>
      <c r="F61" s="20">
        <v>0</v>
      </c>
      <c r="G61" s="20">
        <v>119.77132523585</v>
      </c>
      <c r="H61" s="20">
        <v>4766.2962362539001</v>
      </c>
    </row>
    <row r="62" spans="1:8" ht="153" customHeight="1" x14ac:dyDescent="0.3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74.513107564617997</v>
      </c>
      <c r="H63" s="20">
        <v>74.513107564617997</v>
      </c>
    </row>
    <row r="64" spans="1:8" x14ac:dyDescent="0.3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295.73694932055997</v>
      </c>
      <c r="H64" s="20">
        <v>295.73694932055997</v>
      </c>
    </row>
    <row r="65" spans="1:8" ht="16.95" customHeight="1" x14ac:dyDescent="0.3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370.25005688518002</v>
      </c>
      <c r="H65" s="20">
        <v>370.25005688518002</v>
      </c>
    </row>
    <row r="66" spans="1:8" ht="16.95" customHeight="1" x14ac:dyDescent="0.3">
      <c r="A66" s="6"/>
      <c r="B66" s="9"/>
      <c r="C66" s="9" t="s">
        <v>75</v>
      </c>
      <c r="D66" s="20">
        <v>4357.4608211269997</v>
      </c>
      <c r="E66" s="20">
        <v>289.06408989105</v>
      </c>
      <c r="F66" s="20">
        <v>0</v>
      </c>
      <c r="G66" s="20">
        <v>490.02138212102</v>
      </c>
      <c r="H66" s="20">
        <v>5136.5462931391003</v>
      </c>
    </row>
    <row r="67" spans="1:8" ht="16.95" customHeight="1" x14ac:dyDescent="0.3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200000000000003" customHeight="1" x14ac:dyDescent="0.3">
      <c r="A68" s="6">
        <v>13</v>
      </c>
      <c r="B68" s="6" t="s">
        <v>73</v>
      </c>
      <c r="C68" s="7" t="s">
        <v>72</v>
      </c>
      <c r="D68" s="20">
        <f>D66 * 3%</f>
        <v>130.72382463380998</v>
      </c>
      <c r="E68" s="20">
        <f>E66 * 3%</f>
        <v>8.6719226967314995</v>
      </c>
      <c r="F68" s="20">
        <f>F66 * 3%</f>
        <v>0</v>
      </c>
      <c r="G68" s="20">
        <f>G66 * 3%</f>
        <v>14.7006414636306</v>
      </c>
      <c r="H68" s="20">
        <f>SUM(D68:G68)</f>
        <v>154.0963887941721</v>
      </c>
    </row>
    <row r="69" spans="1:8" ht="16.95" customHeight="1" x14ac:dyDescent="0.3">
      <c r="A69" s="6"/>
      <c r="B69" s="9"/>
      <c r="C69" s="9" t="s">
        <v>71</v>
      </c>
      <c r="D69" s="20">
        <f>D68</f>
        <v>130.72382463380998</v>
      </c>
      <c r="E69" s="20">
        <f>E68</f>
        <v>8.6719226967314995</v>
      </c>
      <c r="F69" s="20">
        <f>F68</f>
        <v>0</v>
      </c>
      <c r="G69" s="20">
        <f>G68</f>
        <v>14.7006414636306</v>
      </c>
      <c r="H69" s="20">
        <f>SUM(D69:G69)</f>
        <v>154.0963887941721</v>
      </c>
    </row>
    <row r="70" spans="1:8" ht="16.95" customHeight="1" x14ac:dyDescent="0.3">
      <c r="A70" s="6"/>
      <c r="B70" s="9"/>
      <c r="C70" s="9" t="s">
        <v>70</v>
      </c>
      <c r="D70" s="20">
        <f>D69 + D66</f>
        <v>4488.1846457608099</v>
      </c>
      <c r="E70" s="20">
        <f>E69 + E66</f>
        <v>297.73601258778149</v>
      </c>
      <c r="F70" s="20">
        <f>F69 + F66</f>
        <v>0</v>
      </c>
      <c r="G70" s="20">
        <f>G69 + G66</f>
        <v>504.72202358465057</v>
      </c>
      <c r="H70" s="20">
        <f>SUM(D70:G70)</f>
        <v>5290.6426819332419</v>
      </c>
    </row>
    <row r="71" spans="1:8" ht="16.95" customHeight="1" x14ac:dyDescent="0.3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95" customHeight="1" x14ac:dyDescent="0.3">
      <c r="A72" s="6">
        <v>14</v>
      </c>
      <c r="B72" s="6" t="s">
        <v>68</v>
      </c>
      <c r="C72" s="7" t="s">
        <v>67</v>
      </c>
      <c r="D72" s="20">
        <f>D70 * 20%</f>
        <v>897.636929152162</v>
      </c>
      <c r="E72" s="20">
        <f>E70 * 20%</f>
        <v>59.5472025175563</v>
      </c>
      <c r="F72" s="20">
        <f>F70 * 20%</f>
        <v>0</v>
      </c>
      <c r="G72" s="20">
        <f>G70 * 20%</f>
        <v>100.94440471693012</v>
      </c>
      <c r="H72" s="20">
        <f>SUM(D72:G72)</f>
        <v>1058.1285363866484</v>
      </c>
    </row>
    <row r="73" spans="1:8" ht="16.95" customHeight="1" x14ac:dyDescent="0.3">
      <c r="A73" s="6"/>
      <c r="B73" s="9"/>
      <c r="C73" s="9" t="s">
        <v>66</v>
      </c>
      <c r="D73" s="20">
        <f>D72</f>
        <v>897.636929152162</v>
      </c>
      <c r="E73" s="20">
        <f>E72</f>
        <v>59.5472025175563</v>
      </c>
      <c r="F73" s="20">
        <f>F72</f>
        <v>0</v>
      </c>
      <c r="G73" s="20">
        <f>G72</f>
        <v>100.94440471693012</v>
      </c>
      <c r="H73" s="20">
        <f>SUM(D73:G73)</f>
        <v>1058.1285363866484</v>
      </c>
    </row>
    <row r="74" spans="1:8" ht="16.95" customHeight="1" x14ac:dyDescent="0.3">
      <c r="A74" s="6"/>
      <c r="B74" s="9"/>
      <c r="C74" s="9" t="s">
        <v>65</v>
      </c>
      <c r="D74" s="20">
        <f>D73 + D70</f>
        <v>5385.8215749129722</v>
      </c>
      <c r="E74" s="20">
        <f>E73 + E70</f>
        <v>357.28321510533777</v>
      </c>
      <c r="F74" s="20">
        <f>F73 + F70</f>
        <v>0</v>
      </c>
      <c r="G74" s="20">
        <f>G73 + G70</f>
        <v>605.66642830158071</v>
      </c>
      <c r="H74" s="20">
        <f>SUM(D74:G74)</f>
        <v>6348.771218319891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1210.2979768503001</v>
      </c>
      <c r="E13" s="19">
        <v>82.422962531886</v>
      </c>
      <c r="F13" s="19">
        <v>0</v>
      </c>
      <c r="G13" s="19">
        <v>0</v>
      </c>
      <c r="H13" s="19">
        <v>1292.7209393822</v>
      </c>
      <c r="J13" s="5"/>
    </row>
    <row r="14" spans="1:14" ht="16.95" customHeight="1" x14ac:dyDescent="0.3">
      <c r="A14" s="6"/>
      <c r="B14" s="9"/>
      <c r="C14" s="9" t="s">
        <v>85</v>
      </c>
      <c r="D14" s="19">
        <v>1210.2979768503001</v>
      </c>
      <c r="E14" s="19">
        <v>82.422962531886</v>
      </c>
      <c r="F14" s="19">
        <v>0</v>
      </c>
      <c r="G14" s="19">
        <v>0</v>
      </c>
      <c r="H14" s="19">
        <v>1292.7209393822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87</v>
      </c>
      <c r="D13" s="19">
        <v>0</v>
      </c>
      <c r="E13" s="19">
        <v>0</v>
      </c>
      <c r="F13" s="19">
        <v>0</v>
      </c>
      <c r="G13" s="19">
        <v>3.9307523115056999</v>
      </c>
      <c r="H13" s="19">
        <v>3.9307523115056999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3.9307523115056999</v>
      </c>
      <c r="H14" s="19">
        <v>3.9307523115056999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64</v>
      </c>
      <c r="D13" s="19">
        <v>0</v>
      </c>
      <c r="E13" s="19">
        <v>0</v>
      </c>
      <c r="F13" s="19">
        <v>0</v>
      </c>
      <c r="G13" s="19">
        <v>74.513107564617997</v>
      </c>
      <c r="H13" s="19">
        <v>74.513107564617997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74.513107564617997</v>
      </c>
      <c r="H14" s="19">
        <v>74.513107564617997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2953.0588235293999</v>
      </c>
      <c r="E13" s="19">
        <v>193.76470588235</v>
      </c>
      <c r="F13" s="19">
        <v>0</v>
      </c>
      <c r="G13" s="19">
        <v>0</v>
      </c>
      <c r="H13" s="19">
        <v>3146.8235294117999</v>
      </c>
      <c r="J13" s="5"/>
    </row>
    <row r="14" spans="1:14" ht="16.95" customHeight="1" x14ac:dyDescent="0.3">
      <c r="A14" s="6"/>
      <c r="B14" s="9"/>
      <c r="C14" s="9" t="s">
        <v>85</v>
      </c>
      <c r="D14" s="19">
        <v>2953.0588235293999</v>
      </c>
      <c r="E14" s="19">
        <v>193.76470588235</v>
      </c>
      <c r="F14" s="19">
        <v>0</v>
      </c>
      <c r="G14" s="19">
        <v>0</v>
      </c>
      <c r="H14" s="19">
        <v>3146.8235294117999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4.3786764705882</v>
      </c>
      <c r="H13" s="19">
        <v>4.3786764705882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4.3786764705882</v>
      </c>
      <c r="H14" s="19">
        <v>4.3786764705882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3">
      <c r="A2" s="1"/>
      <c r="B2" s="1" t="s">
        <v>79</v>
      </c>
      <c r="C2" s="86" t="s">
        <v>159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81</v>
      </c>
      <c r="C7" s="29" t="s">
        <v>98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82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98</v>
      </c>
      <c r="D13" s="19">
        <v>0</v>
      </c>
      <c r="E13" s="19">
        <v>0</v>
      </c>
      <c r="F13" s="19">
        <v>0</v>
      </c>
      <c r="G13" s="19">
        <v>295.73694932055997</v>
      </c>
      <c r="H13" s="19">
        <v>295.73694932055997</v>
      </c>
      <c r="J13" s="5"/>
    </row>
    <row r="14" spans="1:14" ht="16.95" customHeight="1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295.73694932055997</v>
      </c>
      <c r="H14" s="19">
        <v>295.73694932055997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="75" zoomScaleNormal="87" workbookViewId="0">
      <selection activeCell="H3" sqref="H3:H6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25</v>
      </c>
      <c r="B3" s="95"/>
      <c r="C3" s="45"/>
      <c r="D3" s="43">
        <v>1292.7209393822</v>
      </c>
      <c r="E3" s="41"/>
      <c r="F3" s="41"/>
      <c r="G3" s="41"/>
      <c r="H3" s="48"/>
    </row>
    <row r="4" spans="1:8" x14ac:dyDescent="0.3">
      <c r="A4" s="96" t="s">
        <v>107</v>
      </c>
      <c r="B4" s="42" t="s">
        <v>108</v>
      </c>
      <c r="C4" s="45"/>
      <c r="D4" s="43">
        <v>1210.2979768503001</v>
      </c>
      <c r="E4" s="41"/>
      <c r="F4" s="41"/>
      <c r="G4" s="41"/>
      <c r="H4" s="48"/>
    </row>
    <row r="5" spans="1:8" x14ac:dyDescent="0.3">
      <c r="A5" s="96"/>
      <c r="B5" s="42" t="s">
        <v>109</v>
      </c>
      <c r="C5" s="37"/>
      <c r="D5" s="43">
        <v>82.422962531886</v>
      </c>
      <c r="E5" s="41"/>
      <c r="F5" s="41"/>
      <c r="G5" s="41"/>
      <c r="H5" s="47"/>
    </row>
    <row r="6" spans="1:8" x14ac:dyDescent="0.3">
      <c r="A6" s="99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84</v>
      </c>
      <c r="B8" s="98"/>
      <c r="C8" s="96" t="s">
        <v>113</v>
      </c>
      <c r="D8" s="44">
        <v>1292.7209393822</v>
      </c>
      <c r="E8" s="41">
        <v>0.13</v>
      </c>
      <c r="F8" s="41" t="s">
        <v>112</v>
      </c>
      <c r="G8" s="44">
        <v>9944.007226017</v>
      </c>
      <c r="H8" s="47"/>
    </row>
    <row r="9" spans="1:8" x14ac:dyDescent="0.3">
      <c r="A9" s="100">
        <v>1</v>
      </c>
      <c r="B9" s="42" t="s">
        <v>108</v>
      </c>
      <c r="C9" s="96"/>
      <c r="D9" s="44">
        <v>1210.2979768503001</v>
      </c>
      <c r="E9" s="41"/>
      <c r="F9" s="41"/>
      <c r="G9" s="41"/>
      <c r="H9" s="99" t="s">
        <v>25</v>
      </c>
    </row>
    <row r="10" spans="1:8" x14ac:dyDescent="0.3">
      <c r="A10" s="96"/>
      <c r="B10" s="42" t="s">
        <v>109</v>
      </c>
      <c r="C10" s="96"/>
      <c r="D10" s="44">
        <v>82.422962531886</v>
      </c>
      <c r="E10" s="41"/>
      <c r="F10" s="41"/>
      <c r="G10" s="41"/>
      <c r="H10" s="99"/>
    </row>
    <row r="11" spans="1:8" x14ac:dyDescent="0.3">
      <c r="A11" s="96"/>
      <c r="B11" s="42" t="s">
        <v>110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111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48</v>
      </c>
      <c r="B13" s="95"/>
      <c r="C13" s="37"/>
      <c r="D13" s="43">
        <v>8.3094287820938995</v>
      </c>
      <c r="E13" s="41"/>
      <c r="F13" s="41"/>
      <c r="G13" s="41"/>
      <c r="H13" s="47"/>
    </row>
    <row r="14" spans="1:8" x14ac:dyDescent="0.3">
      <c r="A14" s="96" t="s">
        <v>114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111</v>
      </c>
      <c r="C17" s="37"/>
      <c r="D17" s="43">
        <v>3.9307523115056999</v>
      </c>
      <c r="E17" s="41"/>
      <c r="F17" s="41"/>
      <c r="G17" s="41"/>
      <c r="H17" s="47"/>
    </row>
    <row r="18" spans="1:8" x14ac:dyDescent="0.3">
      <c r="A18" s="97" t="s">
        <v>87</v>
      </c>
      <c r="B18" s="98"/>
      <c r="C18" s="96" t="s">
        <v>113</v>
      </c>
      <c r="D18" s="44">
        <v>3.9307523115056999</v>
      </c>
      <c r="E18" s="41">
        <v>0.13</v>
      </c>
      <c r="F18" s="41" t="s">
        <v>112</v>
      </c>
      <c r="G18" s="44">
        <v>30.236556242351998</v>
      </c>
      <c r="H18" s="47"/>
    </row>
    <row r="19" spans="1:8" x14ac:dyDescent="0.3">
      <c r="A19" s="100">
        <v>1</v>
      </c>
      <c r="B19" s="42" t="s">
        <v>108</v>
      </c>
      <c r="C19" s="96"/>
      <c r="D19" s="44">
        <v>0</v>
      </c>
      <c r="E19" s="41"/>
      <c r="F19" s="41"/>
      <c r="G19" s="41"/>
      <c r="H19" s="99" t="s">
        <v>25</v>
      </c>
    </row>
    <row r="20" spans="1:8" x14ac:dyDescent="0.3">
      <c r="A20" s="96"/>
      <c r="B20" s="42" t="s">
        <v>109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110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111</v>
      </c>
      <c r="C22" s="96"/>
      <c r="D22" s="44">
        <v>3.9307523115056999</v>
      </c>
      <c r="E22" s="41"/>
      <c r="F22" s="41"/>
      <c r="G22" s="41"/>
      <c r="H22" s="99"/>
    </row>
    <row r="23" spans="1:8" x14ac:dyDescent="0.3">
      <c r="A23" s="96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6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111</v>
      </c>
      <c r="C26" s="37"/>
      <c r="D26" s="43">
        <v>8.3094287820938995</v>
      </c>
      <c r="E26" s="41"/>
      <c r="F26" s="41"/>
      <c r="G26" s="41"/>
      <c r="H26" s="47"/>
    </row>
    <row r="27" spans="1:8" x14ac:dyDescent="0.3">
      <c r="A27" s="97" t="s">
        <v>96</v>
      </c>
      <c r="B27" s="98"/>
      <c r="C27" s="96" t="s">
        <v>117</v>
      </c>
      <c r="D27" s="44">
        <v>4.3786764705882</v>
      </c>
      <c r="E27" s="41">
        <v>7.4999999999999997E-2</v>
      </c>
      <c r="F27" s="41" t="s">
        <v>112</v>
      </c>
      <c r="G27" s="44">
        <v>58.382352941176002</v>
      </c>
      <c r="H27" s="47"/>
    </row>
    <row r="28" spans="1:8" x14ac:dyDescent="0.3">
      <c r="A28" s="100">
        <v>1</v>
      </c>
      <c r="B28" s="42" t="s">
        <v>108</v>
      </c>
      <c r="C28" s="96"/>
      <c r="D28" s="44">
        <v>0</v>
      </c>
      <c r="E28" s="41"/>
      <c r="F28" s="41"/>
      <c r="G28" s="41"/>
      <c r="H28" s="99" t="s">
        <v>116</v>
      </c>
    </row>
    <row r="29" spans="1:8" x14ac:dyDescent="0.3">
      <c r="A29" s="96"/>
      <c r="B29" s="42" t="s">
        <v>109</v>
      </c>
      <c r="C29" s="96"/>
      <c r="D29" s="44">
        <v>0</v>
      </c>
      <c r="E29" s="41"/>
      <c r="F29" s="41"/>
      <c r="G29" s="41"/>
      <c r="H29" s="99"/>
    </row>
    <row r="30" spans="1:8" x14ac:dyDescent="0.3">
      <c r="A30" s="96"/>
      <c r="B30" s="42" t="s">
        <v>110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111</v>
      </c>
      <c r="C31" s="96"/>
      <c r="D31" s="44">
        <v>4.3786764705882</v>
      </c>
      <c r="E31" s="41"/>
      <c r="F31" s="41"/>
      <c r="G31" s="41"/>
      <c r="H31" s="99"/>
    </row>
    <row r="32" spans="1:8" ht="24.6" x14ac:dyDescent="0.3">
      <c r="A32" s="94" t="s">
        <v>64</v>
      </c>
      <c r="B32" s="95"/>
      <c r="C32" s="37"/>
      <c r="D32" s="43">
        <v>74.513107564617997</v>
      </c>
      <c r="E32" s="41"/>
      <c r="F32" s="41"/>
      <c r="G32" s="41"/>
      <c r="H32" s="47"/>
    </row>
    <row r="33" spans="1:8" x14ac:dyDescent="0.3">
      <c r="A33" s="96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6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111</v>
      </c>
      <c r="C36" s="37"/>
      <c r="D36" s="43">
        <v>74.513107564617997</v>
      </c>
      <c r="E36" s="41"/>
      <c r="F36" s="41"/>
      <c r="G36" s="41"/>
      <c r="H36" s="47"/>
    </row>
    <row r="37" spans="1:8" x14ac:dyDescent="0.3">
      <c r="A37" s="97" t="s">
        <v>64</v>
      </c>
      <c r="B37" s="98"/>
      <c r="C37" s="96" t="s">
        <v>113</v>
      </c>
      <c r="D37" s="44">
        <v>74.513107564617997</v>
      </c>
      <c r="E37" s="41">
        <v>0.13</v>
      </c>
      <c r="F37" s="41" t="s">
        <v>112</v>
      </c>
      <c r="G37" s="44">
        <v>573.17775049705995</v>
      </c>
      <c r="H37" s="47"/>
    </row>
    <row r="38" spans="1:8" x14ac:dyDescent="0.3">
      <c r="A38" s="100">
        <v>1</v>
      </c>
      <c r="B38" s="42" t="s">
        <v>108</v>
      </c>
      <c r="C38" s="96"/>
      <c r="D38" s="44">
        <v>0</v>
      </c>
      <c r="E38" s="41"/>
      <c r="F38" s="41"/>
      <c r="G38" s="41"/>
      <c r="H38" s="99" t="s">
        <v>25</v>
      </c>
    </row>
    <row r="39" spans="1:8" x14ac:dyDescent="0.3">
      <c r="A39" s="96"/>
      <c r="B39" s="42" t="s">
        <v>109</v>
      </c>
      <c r="C39" s="96"/>
      <c r="D39" s="44">
        <v>0</v>
      </c>
      <c r="E39" s="41"/>
      <c r="F39" s="41"/>
      <c r="G39" s="41"/>
      <c r="H39" s="99"/>
    </row>
    <row r="40" spans="1:8" x14ac:dyDescent="0.3">
      <c r="A40" s="96"/>
      <c r="B40" s="42" t="s">
        <v>110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111</v>
      </c>
      <c r="C41" s="96"/>
      <c r="D41" s="44">
        <v>74.513107564617997</v>
      </c>
      <c r="E41" s="41"/>
      <c r="F41" s="41"/>
      <c r="G41" s="41"/>
      <c r="H41" s="99"/>
    </row>
    <row r="42" spans="1:8" ht="24.6" x14ac:dyDescent="0.3">
      <c r="A42" s="94" t="s">
        <v>91</v>
      </c>
      <c r="B42" s="95"/>
      <c r="C42" s="37"/>
      <c r="D42" s="43">
        <v>3146.8235294117999</v>
      </c>
      <c r="E42" s="41"/>
      <c r="F42" s="41"/>
      <c r="G42" s="41"/>
      <c r="H42" s="47"/>
    </row>
    <row r="43" spans="1:8" x14ac:dyDescent="0.3">
      <c r="A43" s="96" t="s">
        <v>119</v>
      </c>
      <c r="B43" s="42" t="s">
        <v>108</v>
      </c>
      <c r="C43" s="37"/>
      <c r="D43" s="43">
        <v>2953.0588235293999</v>
      </c>
      <c r="E43" s="41"/>
      <c r="F43" s="41"/>
      <c r="G43" s="41"/>
      <c r="H43" s="47"/>
    </row>
    <row r="44" spans="1:8" x14ac:dyDescent="0.3">
      <c r="A44" s="96"/>
      <c r="B44" s="42" t="s">
        <v>109</v>
      </c>
      <c r="C44" s="37"/>
      <c r="D44" s="43">
        <v>193.76470588235</v>
      </c>
      <c r="E44" s="41"/>
      <c r="F44" s="41"/>
      <c r="G44" s="41"/>
      <c r="H44" s="47"/>
    </row>
    <row r="45" spans="1:8" x14ac:dyDescent="0.3">
      <c r="A45" s="96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6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7" t="s">
        <v>93</v>
      </c>
      <c r="B47" s="98"/>
      <c r="C47" s="96" t="s">
        <v>117</v>
      </c>
      <c r="D47" s="44">
        <v>3146.8235294117999</v>
      </c>
      <c r="E47" s="41">
        <v>7.4999999999999997E-2</v>
      </c>
      <c r="F47" s="41" t="s">
        <v>112</v>
      </c>
      <c r="G47" s="44">
        <v>41957.647058823997</v>
      </c>
      <c r="H47" s="47"/>
    </row>
    <row r="48" spans="1:8" x14ac:dyDescent="0.3">
      <c r="A48" s="100">
        <v>1</v>
      </c>
      <c r="B48" s="42" t="s">
        <v>108</v>
      </c>
      <c r="C48" s="96"/>
      <c r="D48" s="44">
        <v>2953.0588235293999</v>
      </c>
      <c r="E48" s="41"/>
      <c r="F48" s="41"/>
      <c r="G48" s="41"/>
      <c r="H48" s="99" t="s">
        <v>116</v>
      </c>
    </row>
    <row r="49" spans="1:8" x14ac:dyDescent="0.3">
      <c r="A49" s="96"/>
      <c r="B49" s="42" t="s">
        <v>109</v>
      </c>
      <c r="C49" s="96"/>
      <c r="D49" s="44">
        <v>193.76470588235</v>
      </c>
      <c r="E49" s="41"/>
      <c r="F49" s="41"/>
      <c r="G49" s="41"/>
      <c r="H49" s="99"/>
    </row>
    <row r="50" spans="1:8" x14ac:dyDescent="0.3">
      <c r="A50" s="96"/>
      <c r="B50" s="42" t="s">
        <v>110</v>
      </c>
      <c r="C50" s="96"/>
      <c r="D50" s="44">
        <v>0</v>
      </c>
      <c r="E50" s="41"/>
      <c r="F50" s="41"/>
      <c r="G50" s="41"/>
      <c r="H50" s="99"/>
    </row>
    <row r="51" spans="1:8" x14ac:dyDescent="0.3">
      <c r="A51" s="96"/>
      <c r="B51" s="42" t="s">
        <v>111</v>
      </c>
      <c r="C51" s="96"/>
      <c r="D51" s="44">
        <v>0</v>
      </c>
      <c r="E51" s="41"/>
      <c r="F51" s="41"/>
      <c r="G51" s="41"/>
      <c r="H51" s="99"/>
    </row>
    <row r="52" spans="1:8" ht="24.6" x14ac:dyDescent="0.3">
      <c r="A52" s="94" t="s">
        <v>98</v>
      </c>
      <c r="B52" s="95"/>
      <c r="C52" s="37"/>
      <c r="D52" s="43">
        <v>295.73694932055997</v>
      </c>
      <c r="E52" s="41"/>
      <c r="F52" s="41"/>
      <c r="G52" s="41"/>
      <c r="H52" s="47"/>
    </row>
    <row r="53" spans="1:8" x14ac:dyDescent="0.3">
      <c r="A53" s="96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6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6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6"/>
      <c r="B56" s="42" t="s">
        <v>111</v>
      </c>
      <c r="C56" s="37"/>
      <c r="D56" s="43">
        <v>295.73694932055997</v>
      </c>
      <c r="E56" s="41"/>
      <c r="F56" s="41"/>
      <c r="G56" s="41"/>
      <c r="H56" s="47"/>
    </row>
    <row r="57" spans="1:8" x14ac:dyDescent="0.3">
      <c r="A57" s="97" t="s">
        <v>98</v>
      </c>
      <c r="B57" s="98"/>
      <c r="C57" s="96" t="s">
        <v>117</v>
      </c>
      <c r="D57" s="44">
        <v>295.73694932055997</v>
      </c>
      <c r="E57" s="41">
        <v>7.4999999999999997E-2</v>
      </c>
      <c r="F57" s="41" t="s">
        <v>112</v>
      </c>
      <c r="G57" s="44">
        <v>3943.1593242741001</v>
      </c>
      <c r="H57" s="47"/>
    </row>
    <row r="58" spans="1:8" x14ac:dyDescent="0.3">
      <c r="A58" s="100">
        <v>1</v>
      </c>
      <c r="B58" s="42" t="s">
        <v>108</v>
      </c>
      <c r="C58" s="96"/>
      <c r="D58" s="44">
        <v>0</v>
      </c>
      <c r="E58" s="41"/>
      <c r="F58" s="41"/>
      <c r="G58" s="41"/>
      <c r="H58" s="99" t="s">
        <v>116</v>
      </c>
    </row>
    <row r="59" spans="1:8" x14ac:dyDescent="0.3">
      <c r="A59" s="96"/>
      <c r="B59" s="42" t="s">
        <v>109</v>
      </c>
      <c r="C59" s="96"/>
      <c r="D59" s="44">
        <v>0</v>
      </c>
      <c r="E59" s="41"/>
      <c r="F59" s="41"/>
      <c r="G59" s="41"/>
      <c r="H59" s="99"/>
    </row>
    <row r="60" spans="1:8" x14ac:dyDescent="0.3">
      <c r="A60" s="96"/>
      <c r="B60" s="42" t="s">
        <v>110</v>
      </c>
      <c r="C60" s="96"/>
      <c r="D60" s="44">
        <v>0</v>
      </c>
      <c r="E60" s="41"/>
      <c r="F60" s="41"/>
      <c r="G60" s="41"/>
      <c r="H60" s="99"/>
    </row>
    <row r="61" spans="1:8" x14ac:dyDescent="0.3">
      <c r="A61" s="96"/>
      <c r="B61" s="42" t="s">
        <v>111</v>
      </c>
      <c r="C61" s="96"/>
      <c r="D61" s="44">
        <v>295.73694932055997</v>
      </c>
      <c r="E61" s="41"/>
      <c r="F61" s="41"/>
      <c r="G61" s="41"/>
      <c r="H61" s="99"/>
    </row>
    <row r="62" spans="1:8" x14ac:dyDescent="0.3">
      <c r="A62" s="46"/>
      <c r="C62" s="46"/>
      <c r="D62" s="40"/>
      <c r="E62" s="40"/>
      <c r="F62" s="40"/>
      <c r="G62" s="40"/>
      <c r="H62" s="49"/>
    </row>
    <row r="64" spans="1:8" x14ac:dyDescent="0.3">
      <c r="A64" s="93" t="s">
        <v>121</v>
      </c>
      <c r="B64" s="93"/>
      <c r="C64" s="93"/>
      <c r="D64" s="93"/>
      <c r="E64" s="93"/>
      <c r="F64" s="93"/>
      <c r="G64" s="93"/>
      <c r="H64" s="93"/>
    </row>
    <row r="65" spans="1:8" x14ac:dyDescent="0.3">
      <c r="A65" s="93" t="s">
        <v>122</v>
      </c>
      <c r="B65" s="93"/>
      <c r="C65" s="93"/>
      <c r="D65" s="93"/>
      <c r="E65" s="93"/>
      <c r="F65" s="93"/>
      <c r="G65" s="93"/>
      <c r="H65" s="93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2025-11-19T08:21:23Z</dcterms:modified>
</cp:coreProperties>
</file>